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5\internet\"/>
    </mc:Choice>
  </mc:AlternateContent>
  <xr:revisionPtr revIDLastSave="0" documentId="13_ncr:1_{DB85462C-4932-43B1-9C61-CC552E3629C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yliczenie kosztu zakupu" sheetId="2" r:id="rId1"/>
    <sheet name="Ceny i stawki " sheetId="1" r:id="rId2"/>
  </sheets>
  <calcPr calcId="181029"/>
</workbook>
</file>

<file path=xl/calcChain.xml><?xml version="1.0" encoding="utf-8"?>
<calcChain xmlns="http://schemas.openxmlformats.org/spreadsheetml/2006/main">
  <c r="B9" i="1" l="1"/>
  <c r="E18" i="2"/>
  <c r="F18" i="2" s="1"/>
  <c r="G18" i="2" s="1"/>
  <c r="Q9" i="1"/>
  <c r="N9" i="1"/>
  <c r="K13" i="1"/>
  <c r="H13" i="1"/>
  <c r="Q13" i="1" s="1"/>
  <c r="Q12" i="1" s="1"/>
  <c r="E54" i="2" s="1"/>
  <c r="F54" i="2" s="1"/>
  <c r="G54" i="2" s="1"/>
  <c r="N13" i="1"/>
  <c r="N12" i="1"/>
  <c r="E45" i="2" s="1"/>
  <c r="F45" i="2" s="1"/>
  <c r="G45" i="2" s="1"/>
  <c r="E13" i="1"/>
  <c r="E12" i="1"/>
  <c r="L8" i="1"/>
  <c r="K8" i="1" s="1"/>
  <c r="K7" i="1" s="1"/>
  <c r="E35" i="2" s="1"/>
  <c r="F35" i="2" s="1"/>
  <c r="I8" i="1"/>
  <c r="I7" i="1" s="1"/>
  <c r="O8" i="1"/>
  <c r="N8" i="1" s="1"/>
  <c r="N7" i="1" s="1"/>
  <c r="E44" i="2" s="1"/>
  <c r="F44" i="2" s="1"/>
  <c r="F8" i="1"/>
  <c r="E8" i="1" s="1"/>
  <c r="E7" i="1" s="1"/>
  <c r="E17" i="2" s="1"/>
  <c r="F17" i="2" s="1"/>
  <c r="K12" i="1"/>
  <c r="E36" i="2"/>
  <c r="F36" i="2"/>
  <c r="G36" i="2" s="1"/>
  <c r="B12" i="1"/>
  <c r="E9" i="2"/>
  <c r="F9" i="2"/>
  <c r="G9" i="2" s="1"/>
  <c r="K9" i="1"/>
  <c r="E9" i="1"/>
  <c r="B8" i="1"/>
  <c r="B7" i="1" s="1"/>
  <c r="E8" i="2" s="1"/>
  <c r="F8" i="2" s="1"/>
  <c r="H9" i="1"/>
  <c r="H7" i="1" s="1"/>
  <c r="E26" i="2" s="1"/>
  <c r="F26" i="2" s="1"/>
  <c r="C7" i="1"/>
  <c r="F7" i="1"/>
  <c r="O7" i="1"/>
  <c r="H8" i="1"/>
  <c r="F46" i="2" l="1"/>
  <c r="G44" i="2"/>
  <c r="G46" i="2" s="1"/>
  <c r="G26" i="2"/>
  <c r="G28" i="2" s="1"/>
  <c r="F10" i="2"/>
  <c r="G8" i="2"/>
  <c r="G10" i="2" s="1"/>
  <c r="F37" i="2"/>
  <c r="G35" i="2"/>
  <c r="G37" i="2" s="1"/>
  <c r="G17" i="2"/>
  <c r="G19" i="2" s="1"/>
  <c r="F19" i="2"/>
  <c r="L7" i="1"/>
  <c r="R8" i="1"/>
  <c r="H12" i="1"/>
  <c r="E27" i="2" s="1"/>
  <c r="F27" i="2" s="1"/>
  <c r="G27" i="2" s="1"/>
  <c r="F28" i="2" l="1"/>
  <c r="R7" i="1"/>
  <c r="Q8" i="1"/>
  <c r="Q7" i="1" s="1"/>
  <c r="E53" i="2" s="1"/>
  <c r="F53" i="2" s="1"/>
  <c r="G53" i="2" l="1"/>
  <c r="G55" i="2" s="1"/>
  <c r="F55" i="2"/>
</calcChain>
</file>

<file path=xl/sharedStrings.xml><?xml version="1.0" encoding="utf-8"?>
<sst xmlns="http://schemas.openxmlformats.org/spreadsheetml/2006/main" count="112" uniqueCount="36">
  <si>
    <t>Wyszczególnienie</t>
  </si>
  <si>
    <t>płatna przez 12 m-cy w tej samej wysokości</t>
  </si>
  <si>
    <t>1 kW</t>
  </si>
  <si>
    <t xml:space="preserve"> 1 MW</t>
  </si>
  <si>
    <t xml:space="preserve">roczna opłata na moc zamówioną  </t>
  </si>
  <si>
    <t xml:space="preserve">cena za zamówioną moc </t>
  </si>
  <si>
    <t xml:space="preserve">stawka opłaty stałej za zamówioną moc </t>
  </si>
  <si>
    <t>płatna przez okres faktycznego poboru energii - odczyt z licznika</t>
  </si>
  <si>
    <t xml:space="preserve">razem cena ciepła  za 1 GJ  </t>
  </si>
  <si>
    <t xml:space="preserve">cena ciepła  za 1 GJ  </t>
  </si>
  <si>
    <t xml:space="preserve">stawka opłaty zmiennej za 1 GJ </t>
  </si>
  <si>
    <t>JM</t>
  </si>
  <si>
    <t>Grupa Taryfowa  A I</t>
  </si>
  <si>
    <t xml:space="preserve">wielkość </t>
  </si>
  <si>
    <t>cena jednostkowa</t>
  </si>
  <si>
    <t>wartość  -  w zł              [ netto ]</t>
  </si>
  <si>
    <t>wartość  -  w zł              [ brutto ]</t>
  </si>
  <si>
    <t>zamówiona  moc  cieplna</t>
  </si>
  <si>
    <t>kW</t>
  </si>
  <si>
    <t>odczyt energii  z licznika</t>
  </si>
  <si>
    <t>GJ</t>
  </si>
  <si>
    <t>Razem koszt  zakupu :</t>
  </si>
  <si>
    <t>Grupa Taryfowa  A II</t>
  </si>
  <si>
    <t>wielkość</t>
  </si>
  <si>
    <t>Grupa Taryfowa  A III</t>
  </si>
  <si>
    <t>Grupa Taryfowa  A IV</t>
  </si>
  <si>
    <t xml:space="preserve">                                      </t>
  </si>
  <si>
    <t>Węzeł cieplny jest własnością odbiorcy - grupa  A I</t>
  </si>
  <si>
    <t>Węzeł cieplny jest własnością  dostawcy - grupa A II</t>
  </si>
  <si>
    <t>Ceny i stawki  dla odbiorców zasilanych  poprzez sieć  Nr  1 -  wytwórca  ciepła  Zakład  Energetyki Cieplnej  Sp. z o.o. w Inowrocławiu  -                                                                                                                                na dzień  14 sierpnia  2024r.</t>
  </si>
  <si>
    <t>Węzeł cieplny grupowy - jest własnością dostawcy - zewnętrzne instalacje odbiorczy  - grupa           A III</t>
  </si>
  <si>
    <t>Węzeł cieplny grupowy - jest własnością dostawcy - zewnętrzne instalacje dostawcy  -  grupa  A III E</t>
  </si>
  <si>
    <t>Węzeł cieplny grupowy - jest własnością dostawcy - zewnętrzne instalacje odbiorczy  - grupa  A IV</t>
  </si>
  <si>
    <t>Węzeł cieplny grupowy - jest własnością dostawcy - zewnętrzne instalacje dostawcy  -  grupa  A IV E</t>
  </si>
  <si>
    <t>Grupa Taryfowa  A III E</t>
  </si>
  <si>
    <t>Grupa Taryfowa  A IV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</si>
</sst>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color indexed="44"/>
      <name val="Times New Roman CE"/>
      <family val="1"/>
      <charset val="238"/>
    </font>
    <font>
      <sz val="10"/>
      <color indexed="44"/>
      <name val="Arial CE"/>
      <charset val="238"/>
    </font>
    <font>
      <b/>
      <sz val="12"/>
      <color indexed="12"/>
      <name val="Times New Roman CE"/>
      <family val="1"/>
      <charset val="238"/>
    </font>
    <font>
      <sz val="9"/>
      <color indexed="8"/>
      <name val="Calibri"/>
      <family val="2"/>
      <charset val="238"/>
    </font>
    <font>
      <b/>
      <sz val="12"/>
      <name val="Times New Roman CE"/>
      <family val="1"/>
      <charset val="238"/>
    </font>
    <font>
      <b/>
      <sz val="10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2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2" borderId="0" xfId="0" applyFill="1"/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" fontId="0" fillId="0" borderId="0" xfId="0" applyNumberFormat="1"/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4" fontId="7" fillId="0" borderId="5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7</xdr:col>
      <xdr:colOff>142875</xdr:colOff>
      <xdr:row>3</xdr:row>
      <xdr:rowOff>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9050"/>
          <a:ext cx="6543675" cy="561975"/>
        </a:xfrm>
        <a:prstGeom prst="rect">
          <a:avLst/>
        </a:prstGeom>
        <a:solidFill>
          <a:srgbClr val="B9ED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l-PL" sz="12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Przykład  wyliczenia kosztu energii cieplnej  za jeden miesiąc (dla odbiorcy X) -  dla  sieci  Nr 1   </a:t>
          </a:r>
          <a:r>
            <a:rPr lang="pl-PL" sz="13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stawka VAT 23% w okresie od  14 sierpnia 2025 r.       </a:t>
          </a:r>
        </a:p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workbookViewId="0">
      <selection activeCell="E55" sqref="E55"/>
    </sheetView>
  </sheetViews>
  <sheetFormatPr defaultRowHeight="15" x14ac:dyDescent="0.25"/>
  <cols>
    <col min="1" max="1" width="2.42578125" customWidth="1"/>
    <col min="2" max="2" width="23.5703125" customWidth="1"/>
    <col min="4" max="4" width="14" customWidth="1"/>
    <col min="5" max="5" width="14.42578125" customWidth="1"/>
    <col min="6" max="6" width="15.85546875" customWidth="1"/>
    <col min="7" max="7" width="16.5703125" customWidth="1"/>
    <col min="8" max="8" width="2.28515625" customWidth="1"/>
  </cols>
  <sheetData>
    <row r="1" spans="1:8" ht="15.75" customHeight="1" x14ac:dyDescent="0.25">
      <c r="A1" s="34" t="s">
        <v>26</v>
      </c>
      <c r="B1" s="34"/>
      <c r="C1" s="34"/>
      <c r="D1" s="34"/>
      <c r="E1" s="34"/>
      <c r="F1" s="34"/>
      <c r="G1" s="34"/>
      <c r="H1" s="15"/>
    </row>
    <row r="2" spans="1:8" x14ac:dyDescent="0.25">
      <c r="A2" s="34"/>
      <c r="B2" s="34"/>
      <c r="C2" s="34"/>
      <c r="D2" s="34"/>
      <c r="E2" s="34"/>
      <c r="F2" s="34"/>
      <c r="G2" s="34"/>
      <c r="H2" s="1"/>
    </row>
    <row r="5" spans="1:8" x14ac:dyDescent="0.25">
      <c r="A5" s="16"/>
      <c r="B5" s="5"/>
      <c r="C5" s="5"/>
      <c r="D5" s="5"/>
      <c r="E5" s="5"/>
      <c r="F5" s="5"/>
      <c r="G5" s="5"/>
      <c r="H5" s="4"/>
    </row>
    <row r="6" spans="1:8" x14ac:dyDescent="0.25">
      <c r="A6" s="16"/>
      <c r="B6" s="27" t="s">
        <v>0</v>
      </c>
      <c r="C6" s="29" t="s">
        <v>11</v>
      </c>
      <c r="D6" s="31" t="s">
        <v>12</v>
      </c>
      <c r="E6" s="32"/>
      <c r="F6" s="32"/>
      <c r="G6" s="33"/>
      <c r="H6" s="4"/>
    </row>
    <row r="7" spans="1:8" ht="25.5" x14ac:dyDescent="0.25">
      <c r="A7" s="16"/>
      <c r="B7" s="28"/>
      <c r="C7" s="30"/>
      <c r="D7" s="7" t="s">
        <v>13</v>
      </c>
      <c r="E7" s="7" t="s">
        <v>14</v>
      </c>
      <c r="F7" s="17" t="s">
        <v>15</v>
      </c>
      <c r="G7" s="17" t="s">
        <v>16</v>
      </c>
      <c r="H7" s="4"/>
    </row>
    <row r="8" spans="1:8" ht="24" customHeight="1" x14ac:dyDescent="0.25">
      <c r="A8" s="16"/>
      <c r="B8" s="22" t="s">
        <v>17</v>
      </c>
      <c r="C8" s="10" t="s">
        <v>18</v>
      </c>
      <c r="D8" s="18">
        <v>10</v>
      </c>
      <c r="E8" s="12">
        <f>'Ceny i stawki '!B7</f>
        <v>9.1437899999999992</v>
      </c>
      <c r="F8" s="12">
        <f>E8*D8</f>
        <v>91.437899999999985</v>
      </c>
      <c r="G8" s="12">
        <f>F8*123%</f>
        <v>112.46861699999998</v>
      </c>
      <c r="H8" s="4"/>
    </row>
    <row r="9" spans="1:8" ht="24" customHeight="1" x14ac:dyDescent="0.25">
      <c r="A9" s="16"/>
      <c r="B9" s="22" t="s">
        <v>19</v>
      </c>
      <c r="C9" s="10" t="s">
        <v>20</v>
      </c>
      <c r="D9" s="19">
        <v>10</v>
      </c>
      <c r="E9" s="12">
        <f>'Ceny i stawki '!B12</f>
        <v>98.38</v>
      </c>
      <c r="F9" s="12">
        <f>D9*E9</f>
        <v>983.8</v>
      </c>
      <c r="G9" s="12">
        <f>F9*123%</f>
        <v>1210.0739999999998</v>
      </c>
      <c r="H9" s="4"/>
    </row>
    <row r="10" spans="1:8" ht="24" customHeight="1" x14ac:dyDescent="0.25">
      <c r="A10" s="16"/>
      <c r="B10" s="22" t="s">
        <v>21</v>
      </c>
      <c r="C10" s="10"/>
      <c r="D10" s="10"/>
      <c r="E10" s="10"/>
      <c r="F10" s="12">
        <f>SUM(F8:F9)</f>
        <v>1075.2378999999999</v>
      </c>
      <c r="G10" s="12">
        <f>SUM(G8:G9)</f>
        <v>1322.5426169999998</v>
      </c>
      <c r="H10" s="4"/>
    </row>
    <row r="11" spans="1:8" x14ac:dyDescent="0.25">
      <c r="A11" s="16"/>
      <c r="B11" s="5"/>
      <c r="C11" s="5"/>
      <c r="D11" s="5"/>
      <c r="E11" s="5"/>
      <c r="F11" s="5"/>
      <c r="G11" s="20"/>
      <c r="H11" s="4"/>
    </row>
    <row r="12" spans="1:8" x14ac:dyDescent="0.25">
      <c r="B12" s="2"/>
      <c r="C12" s="2"/>
      <c r="D12" s="2"/>
      <c r="E12" s="2"/>
      <c r="F12" s="2"/>
      <c r="G12" s="2"/>
      <c r="H12" s="1"/>
    </row>
    <row r="13" spans="1:8" x14ac:dyDescent="0.25">
      <c r="B13" s="2"/>
      <c r="C13" s="2"/>
      <c r="D13" s="2"/>
      <c r="E13" s="2"/>
      <c r="F13" s="2"/>
      <c r="G13" s="2"/>
      <c r="H13" s="1"/>
    </row>
    <row r="14" spans="1:8" x14ac:dyDescent="0.25">
      <c r="A14" s="16"/>
      <c r="B14" s="5"/>
      <c r="C14" s="5"/>
      <c r="D14" s="5"/>
      <c r="E14" s="5"/>
      <c r="F14" s="5"/>
      <c r="G14" s="5"/>
      <c r="H14" s="4"/>
    </row>
    <row r="15" spans="1:8" x14ac:dyDescent="0.25">
      <c r="A15" s="16"/>
      <c r="B15" s="27" t="s">
        <v>0</v>
      </c>
      <c r="C15" s="29" t="s">
        <v>11</v>
      </c>
      <c r="D15" s="31" t="s">
        <v>22</v>
      </c>
      <c r="E15" s="32"/>
      <c r="F15" s="32"/>
      <c r="G15" s="33"/>
      <c r="H15" s="4"/>
    </row>
    <row r="16" spans="1:8" ht="25.5" x14ac:dyDescent="0.25">
      <c r="A16" s="16"/>
      <c r="B16" s="28"/>
      <c r="C16" s="30"/>
      <c r="D16" s="7" t="s">
        <v>23</v>
      </c>
      <c r="E16" s="7" t="s">
        <v>14</v>
      </c>
      <c r="F16" s="17" t="s">
        <v>15</v>
      </c>
      <c r="G16" s="17" t="s">
        <v>16</v>
      </c>
      <c r="H16" s="4"/>
    </row>
    <row r="17" spans="1:8" ht="24" customHeight="1" x14ac:dyDescent="0.25">
      <c r="A17" s="16"/>
      <c r="B17" s="22" t="s">
        <v>17</v>
      </c>
      <c r="C17" s="10" t="s">
        <v>18</v>
      </c>
      <c r="D17" s="18">
        <v>10</v>
      </c>
      <c r="E17" s="12">
        <f>'Ceny i stawki '!E7</f>
        <v>9.8642699999999994</v>
      </c>
      <c r="F17" s="12">
        <f>D17*E17</f>
        <v>98.642699999999991</v>
      </c>
      <c r="G17" s="12">
        <f>F17*123%</f>
        <v>121.33052099999999</v>
      </c>
      <c r="H17" s="4"/>
    </row>
    <row r="18" spans="1:8" ht="24" customHeight="1" x14ac:dyDescent="0.25">
      <c r="A18" s="16"/>
      <c r="B18" s="22" t="s">
        <v>19</v>
      </c>
      <c r="C18" s="10" t="s">
        <v>20</v>
      </c>
      <c r="D18" s="19">
        <v>10</v>
      </c>
      <c r="E18" s="12">
        <f>+'Ceny i stawki '!E12:F12</f>
        <v>101.88</v>
      </c>
      <c r="F18" s="12">
        <f>D18*E18</f>
        <v>1018.8</v>
      </c>
      <c r="G18" s="12">
        <f>F18*123%</f>
        <v>1253.124</v>
      </c>
      <c r="H18" s="4"/>
    </row>
    <row r="19" spans="1:8" ht="24" customHeight="1" x14ac:dyDescent="0.25">
      <c r="A19" s="16"/>
      <c r="B19" s="22" t="s">
        <v>21</v>
      </c>
      <c r="C19" s="10"/>
      <c r="D19" s="10"/>
      <c r="E19" s="10"/>
      <c r="F19" s="12">
        <f>SUM(F17:F18)</f>
        <v>1117.4427000000001</v>
      </c>
      <c r="G19" s="12">
        <f>SUM(G17:G18)</f>
        <v>1374.4545210000001</v>
      </c>
      <c r="H19" s="4"/>
    </row>
    <row r="20" spans="1:8" x14ac:dyDescent="0.25">
      <c r="A20" s="16"/>
      <c r="B20" s="5"/>
      <c r="C20" s="5"/>
      <c r="D20" s="5"/>
      <c r="E20" s="5"/>
      <c r="F20" s="5"/>
      <c r="G20" s="20"/>
      <c r="H20" s="4"/>
    </row>
    <row r="21" spans="1:8" x14ac:dyDescent="0.25">
      <c r="B21" s="2"/>
      <c r="C21" s="2"/>
      <c r="D21" s="2"/>
      <c r="E21" s="2"/>
      <c r="F21" s="2"/>
      <c r="G21" s="2"/>
      <c r="H21" s="1"/>
    </row>
    <row r="22" spans="1:8" x14ac:dyDescent="0.25">
      <c r="B22" s="2"/>
      <c r="C22" s="2"/>
      <c r="D22" s="2"/>
      <c r="E22" s="2"/>
      <c r="F22" s="2"/>
      <c r="G22" s="2"/>
      <c r="H22" s="1"/>
    </row>
    <row r="23" spans="1:8" x14ac:dyDescent="0.25">
      <c r="A23" s="16"/>
      <c r="B23" s="5"/>
      <c r="C23" s="5"/>
      <c r="D23" s="5"/>
      <c r="E23" s="5"/>
      <c r="F23" s="5"/>
      <c r="G23" s="5"/>
      <c r="H23" s="4"/>
    </row>
    <row r="24" spans="1:8" x14ac:dyDescent="0.25">
      <c r="A24" s="16"/>
      <c r="B24" s="27" t="s">
        <v>0</v>
      </c>
      <c r="C24" s="29" t="s">
        <v>11</v>
      </c>
      <c r="D24" s="31" t="s">
        <v>24</v>
      </c>
      <c r="E24" s="32"/>
      <c r="F24" s="32"/>
      <c r="G24" s="33"/>
      <c r="H24" s="4"/>
    </row>
    <row r="25" spans="1:8" ht="25.5" x14ac:dyDescent="0.25">
      <c r="A25" s="16"/>
      <c r="B25" s="28"/>
      <c r="C25" s="30"/>
      <c r="D25" s="7" t="s">
        <v>23</v>
      </c>
      <c r="E25" s="7" t="s">
        <v>14</v>
      </c>
      <c r="F25" s="17" t="s">
        <v>15</v>
      </c>
      <c r="G25" s="17" t="s">
        <v>16</v>
      </c>
      <c r="H25" s="4"/>
    </row>
    <row r="26" spans="1:8" ht="24" customHeight="1" x14ac:dyDescent="0.25">
      <c r="A26" s="16"/>
      <c r="B26" s="22" t="s">
        <v>17</v>
      </c>
      <c r="C26" s="10" t="s">
        <v>18</v>
      </c>
      <c r="D26" s="18">
        <v>10</v>
      </c>
      <c r="E26" s="12">
        <f>'Ceny i stawki '!H7</f>
        <v>9.6397899999999996</v>
      </c>
      <c r="F26" s="12">
        <f>D26*E26</f>
        <v>96.397899999999993</v>
      </c>
      <c r="G26" s="12">
        <f>F26*123%</f>
        <v>118.56941699999999</v>
      </c>
      <c r="H26" s="4"/>
    </row>
    <row r="27" spans="1:8" ht="24" customHeight="1" x14ac:dyDescent="0.25">
      <c r="A27" s="16"/>
      <c r="B27" s="22" t="s">
        <v>19</v>
      </c>
      <c r="C27" s="10" t="s">
        <v>20</v>
      </c>
      <c r="D27" s="19">
        <v>10</v>
      </c>
      <c r="E27" s="12">
        <f>'Ceny i stawki '!H12</f>
        <v>98.4</v>
      </c>
      <c r="F27" s="12">
        <f>D27*E27</f>
        <v>984</v>
      </c>
      <c r="G27" s="12">
        <f>F27*123%</f>
        <v>1210.32</v>
      </c>
      <c r="H27" s="4"/>
    </row>
    <row r="28" spans="1:8" ht="24" customHeight="1" x14ac:dyDescent="0.25">
      <c r="A28" s="16"/>
      <c r="B28" s="22" t="s">
        <v>21</v>
      </c>
      <c r="C28" s="10"/>
      <c r="D28" s="10"/>
      <c r="E28" s="10"/>
      <c r="F28" s="12">
        <f>SUM(F26:F27)</f>
        <v>1080.3978999999999</v>
      </c>
      <c r="G28" s="12">
        <f>SUM(G26:G27)</f>
        <v>1328.8894169999999</v>
      </c>
      <c r="H28" s="4"/>
    </row>
    <row r="29" spans="1:8" x14ac:dyDescent="0.25">
      <c r="A29" s="16"/>
      <c r="B29" s="5"/>
      <c r="C29" s="5"/>
      <c r="D29" s="5"/>
      <c r="E29" s="5"/>
      <c r="F29" s="5"/>
      <c r="G29" s="20"/>
      <c r="H29" s="4"/>
    </row>
    <row r="30" spans="1:8" x14ac:dyDescent="0.25">
      <c r="A30" s="3"/>
      <c r="B30" s="2"/>
      <c r="C30" s="2"/>
      <c r="D30" s="2"/>
      <c r="E30" s="2"/>
      <c r="F30" s="2"/>
      <c r="G30" s="21"/>
      <c r="H30" s="1"/>
    </row>
    <row r="31" spans="1:8" x14ac:dyDescent="0.25">
      <c r="A31" s="3"/>
      <c r="B31" s="2"/>
      <c r="C31" s="2"/>
      <c r="D31" s="2"/>
      <c r="E31" s="2"/>
      <c r="F31" s="2"/>
      <c r="G31" s="21"/>
      <c r="H31" s="1"/>
    </row>
    <row r="32" spans="1:8" x14ac:dyDescent="0.25">
      <c r="A32" s="16"/>
      <c r="B32" s="5"/>
      <c r="C32" s="5"/>
      <c r="D32" s="5"/>
      <c r="E32" s="5"/>
      <c r="F32" s="5"/>
      <c r="G32" s="5"/>
      <c r="H32" s="4"/>
    </row>
    <row r="33" spans="1:8" x14ac:dyDescent="0.25">
      <c r="A33" s="16"/>
      <c r="B33" s="27" t="s">
        <v>0</v>
      </c>
      <c r="C33" s="29" t="s">
        <v>11</v>
      </c>
      <c r="D33" s="31" t="s">
        <v>34</v>
      </c>
      <c r="E33" s="32"/>
      <c r="F33" s="32"/>
      <c r="G33" s="33"/>
      <c r="H33" s="4"/>
    </row>
    <row r="34" spans="1:8" ht="25.5" x14ac:dyDescent="0.25">
      <c r="A34" s="16"/>
      <c r="B34" s="28"/>
      <c r="C34" s="30"/>
      <c r="D34" s="7" t="s">
        <v>23</v>
      </c>
      <c r="E34" s="7" t="s">
        <v>14</v>
      </c>
      <c r="F34" s="17" t="s">
        <v>15</v>
      </c>
      <c r="G34" s="17" t="s">
        <v>16</v>
      </c>
      <c r="H34" s="4"/>
    </row>
    <row r="35" spans="1:8" ht="24" customHeight="1" x14ac:dyDescent="0.25">
      <c r="A35" s="16"/>
      <c r="B35" s="22" t="s">
        <v>17</v>
      </c>
      <c r="C35" s="10" t="s">
        <v>18</v>
      </c>
      <c r="D35" s="18">
        <v>10</v>
      </c>
      <c r="E35" s="12">
        <f>'Ceny i stawki '!K7</f>
        <v>9.7598599999999998</v>
      </c>
      <c r="F35" s="12">
        <f>D35*E35</f>
        <v>97.598600000000005</v>
      </c>
      <c r="G35" s="12">
        <f>F35*123%</f>
        <v>120.046278</v>
      </c>
      <c r="H35" s="4"/>
    </row>
    <row r="36" spans="1:8" ht="24" customHeight="1" x14ac:dyDescent="0.25">
      <c r="A36" s="16"/>
      <c r="B36" s="22" t="s">
        <v>19</v>
      </c>
      <c r="C36" s="10" t="s">
        <v>20</v>
      </c>
      <c r="D36" s="19">
        <v>10</v>
      </c>
      <c r="E36" s="12">
        <f>'Ceny i stawki '!K12</f>
        <v>100.22</v>
      </c>
      <c r="F36" s="12">
        <f>D36*E36</f>
        <v>1002.2</v>
      </c>
      <c r="G36" s="12">
        <f>F36*123%</f>
        <v>1232.7060000000001</v>
      </c>
      <c r="H36" s="4"/>
    </row>
    <row r="37" spans="1:8" ht="24" customHeight="1" x14ac:dyDescent="0.25">
      <c r="A37" s="16"/>
      <c r="B37" s="22" t="s">
        <v>21</v>
      </c>
      <c r="C37" s="10"/>
      <c r="D37" s="10"/>
      <c r="E37" s="10"/>
      <c r="F37" s="12">
        <f>SUM(F35:F36)</f>
        <v>1099.7986000000001</v>
      </c>
      <c r="G37" s="12">
        <f>SUM(G35:G36)</f>
        <v>1352.7522780000002</v>
      </c>
      <c r="H37" s="4"/>
    </row>
    <row r="38" spans="1:8" x14ac:dyDescent="0.25">
      <c r="A38" s="16"/>
      <c r="B38" s="5"/>
      <c r="C38" s="5"/>
      <c r="D38" s="5"/>
      <c r="E38" s="5"/>
      <c r="F38" s="5"/>
      <c r="G38" s="20"/>
      <c r="H38" s="4"/>
    </row>
    <row r="41" spans="1:8" x14ac:dyDescent="0.25">
      <c r="A41" s="16"/>
      <c r="B41" s="5"/>
      <c r="C41" s="5"/>
      <c r="D41" s="5"/>
      <c r="E41" s="5"/>
      <c r="F41" s="5"/>
      <c r="G41" s="5"/>
      <c r="H41" s="4"/>
    </row>
    <row r="42" spans="1:8" x14ac:dyDescent="0.25">
      <c r="A42" s="16"/>
      <c r="B42" s="27" t="s">
        <v>0</v>
      </c>
      <c r="C42" s="29" t="s">
        <v>11</v>
      </c>
      <c r="D42" s="31" t="s">
        <v>25</v>
      </c>
      <c r="E42" s="32"/>
      <c r="F42" s="32"/>
      <c r="G42" s="33"/>
      <c r="H42" s="4"/>
    </row>
    <row r="43" spans="1:8" ht="25.5" x14ac:dyDescent="0.25">
      <c r="A43" s="16"/>
      <c r="B43" s="28"/>
      <c r="C43" s="30"/>
      <c r="D43" s="7" t="s">
        <v>23</v>
      </c>
      <c r="E43" s="7" t="s">
        <v>14</v>
      </c>
      <c r="F43" s="17" t="s">
        <v>15</v>
      </c>
      <c r="G43" s="17" t="s">
        <v>16</v>
      </c>
      <c r="H43" s="4"/>
    </row>
    <row r="44" spans="1:8" ht="30.75" customHeight="1" x14ac:dyDescent="0.25">
      <c r="A44" s="16"/>
      <c r="B44" s="22" t="s">
        <v>17</v>
      </c>
      <c r="C44" s="10" t="s">
        <v>18</v>
      </c>
      <c r="D44" s="18">
        <v>10</v>
      </c>
      <c r="E44" s="12">
        <f>+'Ceny i stawki '!N7</f>
        <v>9.7684800000000003</v>
      </c>
      <c r="F44" s="12">
        <f>D44*E44</f>
        <v>97.684799999999996</v>
      </c>
      <c r="G44" s="12">
        <f>F44*123%</f>
        <v>120.15230399999999</v>
      </c>
      <c r="H44" s="4"/>
    </row>
    <row r="45" spans="1:8" ht="36.75" customHeight="1" x14ac:dyDescent="0.25">
      <c r="A45" s="16"/>
      <c r="B45" s="22" t="s">
        <v>19</v>
      </c>
      <c r="C45" s="10" t="s">
        <v>20</v>
      </c>
      <c r="D45" s="19">
        <v>10</v>
      </c>
      <c r="E45" s="12">
        <f>'Ceny i stawki '!N12</f>
        <v>100.78999999999999</v>
      </c>
      <c r="F45" s="12">
        <f>D45*E45</f>
        <v>1007.8999999999999</v>
      </c>
      <c r="G45" s="12">
        <f>F45*123%</f>
        <v>1239.7169999999999</v>
      </c>
      <c r="H45" s="4"/>
    </row>
    <row r="46" spans="1:8" ht="33" customHeight="1" x14ac:dyDescent="0.25">
      <c r="A46" s="16"/>
      <c r="B46" s="22" t="s">
        <v>21</v>
      </c>
      <c r="C46" s="10"/>
      <c r="D46" s="10"/>
      <c r="E46" s="10"/>
      <c r="F46" s="12">
        <f>SUM(F44:F45)</f>
        <v>1105.5847999999999</v>
      </c>
      <c r="G46" s="12">
        <f>SUM(G44:G45)</f>
        <v>1359.8693039999998</v>
      </c>
      <c r="H46" s="4"/>
    </row>
    <row r="47" spans="1:8" x14ac:dyDescent="0.25">
      <c r="A47" s="16"/>
      <c r="B47" s="5"/>
      <c r="C47" s="5"/>
      <c r="D47" s="5"/>
      <c r="E47" s="5"/>
      <c r="F47" s="5"/>
      <c r="G47" s="20"/>
      <c r="H47" s="4"/>
    </row>
    <row r="50" spans="1:8" x14ac:dyDescent="0.25">
      <c r="A50" s="16"/>
      <c r="B50" s="5"/>
      <c r="C50" s="5"/>
      <c r="D50" s="5"/>
      <c r="E50" s="5"/>
      <c r="F50" s="5"/>
      <c r="G50" s="5"/>
      <c r="H50" s="4"/>
    </row>
    <row r="51" spans="1:8" x14ac:dyDescent="0.25">
      <c r="A51" s="16"/>
      <c r="B51" s="27" t="s">
        <v>0</v>
      </c>
      <c r="C51" s="29" t="s">
        <v>11</v>
      </c>
      <c r="D51" s="31" t="s">
        <v>35</v>
      </c>
      <c r="E51" s="32"/>
      <c r="F51" s="32"/>
      <c r="G51" s="33"/>
      <c r="H51" s="4"/>
    </row>
    <row r="52" spans="1:8" ht="25.5" x14ac:dyDescent="0.25">
      <c r="A52" s="16"/>
      <c r="B52" s="28"/>
      <c r="C52" s="30"/>
      <c r="D52" s="7" t="s">
        <v>23</v>
      </c>
      <c r="E52" s="7" t="s">
        <v>14</v>
      </c>
      <c r="F52" s="17" t="s">
        <v>15</v>
      </c>
      <c r="G52" s="17" t="s">
        <v>16</v>
      </c>
      <c r="H52" s="4"/>
    </row>
    <row r="53" spans="1:8" ht="27.75" customHeight="1" x14ac:dyDescent="0.25">
      <c r="A53" s="16"/>
      <c r="B53" s="22" t="s">
        <v>17</v>
      </c>
      <c r="C53" s="10" t="s">
        <v>18</v>
      </c>
      <c r="D53" s="18">
        <v>10</v>
      </c>
      <c r="E53" s="12">
        <f>+'Ceny i stawki '!Q7</f>
        <v>9.8885500000000004</v>
      </c>
      <c r="F53" s="12">
        <f>D53*E53</f>
        <v>98.885500000000008</v>
      </c>
      <c r="G53" s="12">
        <f>F53*123%</f>
        <v>121.629165</v>
      </c>
      <c r="H53" s="4"/>
    </row>
    <row r="54" spans="1:8" ht="32.25" customHeight="1" x14ac:dyDescent="0.25">
      <c r="A54" s="16"/>
      <c r="B54" s="22" t="s">
        <v>19</v>
      </c>
      <c r="C54" s="10" t="s">
        <v>20</v>
      </c>
      <c r="D54" s="19">
        <v>10</v>
      </c>
      <c r="E54" s="12">
        <f>'Ceny i stawki '!Q12</f>
        <v>101.22999999999999</v>
      </c>
      <c r="F54" s="12">
        <f>D54*E54</f>
        <v>1012.3</v>
      </c>
      <c r="G54" s="12">
        <f>F54*123%</f>
        <v>1245.1289999999999</v>
      </c>
      <c r="H54" s="4"/>
    </row>
    <row r="55" spans="1:8" ht="31.5" customHeight="1" x14ac:dyDescent="0.25">
      <c r="A55" s="16"/>
      <c r="B55" s="22" t="s">
        <v>21</v>
      </c>
      <c r="C55" s="10"/>
      <c r="D55" s="10"/>
      <c r="E55" s="10"/>
      <c r="F55" s="12">
        <f>SUM(F53:F54)</f>
        <v>1111.1855</v>
      </c>
      <c r="G55" s="12">
        <f>SUM(G53:G54)</f>
        <v>1366.758165</v>
      </c>
      <c r="H55" s="4"/>
    </row>
    <row r="56" spans="1:8" x14ac:dyDescent="0.25">
      <c r="A56" s="16"/>
      <c r="B56" s="5"/>
      <c r="C56" s="5"/>
      <c r="D56" s="5"/>
      <c r="E56" s="5"/>
      <c r="F56" s="5"/>
      <c r="G56" s="20"/>
      <c r="H56" s="4"/>
    </row>
  </sheetData>
  <mergeCells count="19">
    <mergeCell ref="B33:B34"/>
    <mergeCell ref="B24:B25"/>
    <mergeCell ref="C24:C25"/>
    <mergeCell ref="B51:B52"/>
    <mergeCell ref="C51:C52"/>
    <mergeCell ref="D51:G51"/>
    <mergeCell ref="A1:G2"/>
    <mergeCell ref="D6:G6"/>
    <mergeCell ref="B6:B7"/>
    <mergeCell ref="C6:C7"/>
    <mergeCell ref="B42:B43"/>
    <mergeCell ref="C42:C43"/>
    <mergeCell ref="D42:G42"/>
    <mergeCell ref="D15:G15"/>
    <mergeCell ref="B15:B16"/>
    <mergeCell ref="C15:C16"/>
    <mergeCell ref="D24:G24"/>
    <mergeCell ref="D33:G33"/>
    <mergeCell ref="C33:C34"/>
  </mergeCells>
  <phoneticPr fontId="0" type="noConversion"/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1"/>
  <sheetViews>
    <sheetView tabSelected="1" workbookViewId="0">
      <selection activeCell="F19" sqref="F19"/>
    </sheetView>
  </sheetViews>
  <sheetFormatPr defaultRowHeight="15" x14ac:dyDescent="0.25"/>
  <cols>
    <col min="1" max="1" width="29.7109375" customWidth="1"/>
    <col min="2" max="2" width="12.85546875" customWidth="1"/>
    <col min="3" max="3" width="11.7109375" customWidth="1"/>
    <col min="4" max="4" width="1.28515625" customWidth="1"/>
    <col min="5" max="5" width="12" customWidth="1"/>
    <col min="6" max="6" width="11.7109375" customWidth="1"/>
    <col min="7" max="7" width="1.140625" customWidth="1"/>
    <col min="8" max="8" width="14.42578125" customWidth="1"/>
    <col min="9" max="9" width="12.28515625" customWidth="1"/>
    <col min="10" max="10" width="1.140625" customWidth="1"/>
    <col min="11" max="11" width="13.7109375" customWidth="1"/>
    <col min="12" max="12" width="12.42578125" customWidth="1"/>
    <col min="13" max="13" width="1.140625" customWidth="1"/>
    <col min="14" max="14" width="11.28515625" customWidth="1"/>
    <col min="15" max="15" width="11.140625" customWidth="1"/>
    <col min="16" max="16" width="1" customWidth="1"/>
    <col min="17" max="17" width="11.42578125" customWidth="1"/>
    <col min="18" max="18" width="12" customWidth="1"/>
    <col min="19" max="19" width="1.5703125" customWidth="1"/>
  </cols>
  <sheetData>
    <row r="1" spans="1:19" ht="37.5" customHeight="1" x14ac:dyDescent="0.25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9" ht="13.5" customHeight="1" x14ac:dyDescent="0.25">
      <c r="A2" s="1"/>
      <c r="B2" s="2"/>
      <c r="C2" s="2"/>
      <c r="D2" s="1"/>
      <c r="E2" s="2"/>
      <c r="F2" s="2"/>
      <c r="G2" s="1"/>
      <c r="H2" s="2"/>
      <c r="I2" s="2"/>
      <c r="J2" s="3"/>
      <c r="K2" s="2"/>
      <c r="L2" s="2"/>
      <c r="M2" s="3"/>
    </row>
    <row r="3" spans="1:19" ht="15.75" thickBot="1" x14ac:dyDescent="0.3">
      <c r="A3" s="4"/>
      <c r="B3" s="5"/>
      <c r="C3" s="5"/>
      <c r="D3" s="4"/>
      <c r="E3" s="5"/>
      <c r="F3" s="5"/>
      <c r="G3" s="4"/>
      <c r="H3" s="5"/>
      <c r="I3" s="5"/>
      <c r="J3" s="6"/>
      <c r="K3" s="5"/>
      <c r="L3" s="5"/>
      <c r="M3" s="6"/>
      <c r="N3" s="5"/>
      <c r="O3" s="5"/>
      <c r="P3" s="6"/>
      <c r="Q3" s="5"/>
      <c r="R3" s="5"/>
      <c r="S3" s="5"/>
    </row>
    <row r="4" spans="1:19" ht="77.25" customHeight="1" thickBot="1" x14ac:dyDescent="0.3">
      <c r="A4" s="4"/>
      <c r="B4" s="46" t="s">
        <v>27</v>
      </c>
      <c r="C4" s="47"/>
      <c r="D4" s="4"/>
      <c r="E4" s="46" t="s">
        <v>28</v>
      </c>
      <c r="F4" s="47"/>
      <c r="G4" s="4"/>
      <c r="H4" s="37" t="s">
        <v>30</v>
      </c>
      <c r="I4" s="38"/>
      <c r="J4" s="6"/>
      <c r="K4" s="37" t="s">
        <v>31</v>
      </c>
      <c r="L4" s="38"/>
      <c r="M4" s="6"/>
      <c r="N4" s="37" t="s">
        <v>32</v>
      </c>
      <c r="O4" s="38"/>
      <c r="P4" s="6"/>
      <c r="Q4" s="37" t="s">
        <v>33</v>
      </c>
      <c r="R4" s="38"/>
      <c r="S4" s="5"/>
    </row>
    <row r="5" spans="1:19" ht="32.25" customHeight="1" x14ac:dyDescent="0.25">
      <c r="A5" s="44" t="s">
        <v>0</v>
      </c>
      <c r="B5" s="45" t="s">
        <v>1</v>
      </c>
      <c r="C5" s="45"/>
      <c r="D5" s="8"/>
      <c r="E5" s="45" t="s">
        <v>1</v>
      </c>
      <c r="F5" s="45"/>
      <c r="G5" s="8"/>
      <c r="H5" s="39" t="s">
        <v>1</v>
      </c>
      <c r="I5" s="39"/>
      <c r="J5" s="9"/>
      <c r="K5" s="39" t="s">
        <v>1</v>
      </c>
      <c r="L5" s="39"/>
      <c r="M5" s="6"/>
      <c r="N5" s="39" t="s">
        <v>1</v>
      </c>
      <c r="O5" s="39"/>
      <c r="P5" s="9"/>
      <c r="Q5" s="39" t="s">
        <v>1</v>
      </c>
      <c r="R5" s="39"/>
      <c r="S5" s="5"/>
    </row>
    <row r="6" spans="1:19" x14ac:dyDescent="0.25">
      <c r="A6" s="44"/>
      <c r="B6" s="10" t="s">
        <v>2</v>
      </c>
      <c r="C6" s="10" t="s">
        <v>3</v>
      </c>
      <c r="D6" s="8"/>
      <c r="E6" s="10" t="s">
        <v>2</v>
      </c>
      <c r="F6" s="10" t="s">
        <v>3</v>
      </c>
      <c r="G6" s="8"/>
      <c r="H6" s="10" t="s">
        <v>2</v>
      </c>
      <c r="I6" s="10" t="s">
        <v>3</v>
      </c>
      <c r="J6" s="9"/>
      <c r="K6" s="10" t="s">
        <v>2</v>
      </c>
      <c r="L6" s="10" t="s">
        <v>3</v>
      </c>
      <c r="M6" s="6"/>
      <c r="N6" s="10" t="s">
        <v>2</v>
      </c>
      <c r="O6" s="10" t="s">
        <v>3</v>
      </c>
      <c r="P6" s="9"/>
      <c r="Q6" s="10" t="s">
        <v>2</v>
      </c>
      <c r="R6" s="10" t="s">
        <v>3</v>
      </c>
      <c r="S6" s="5"/>
    </row>
    <row r="7" spans="1:19" ht="36.75" customHeight="1" x14ac:dyDescent="0.25">
      <c r="A7" s="23" t="s">
        <v>4</v>
      </c>
      <c r="B7" s="11">
        <f>SUM(B8:B9)</f>
        <v>9.1437899999999992</v>
      </c>
      <c r="C7" s="12">
        <f>SUM(C8:C9)</f>
        <v>9143.7900000000009</v>
      </c>
      <c r="D7" s="8"/>
      <c r="E7" s="11">
        <f>SUM(E8:E9)</f>
        <v>9.8642699999999994</v>
      </c>
      <c r="F7" s="12">
        <f>SUM(F8:F9)</f>
        <v>9864.27</v>
      </c>
      <c r="G7" s="8"/>
      <c r="H7" s="11">
        <f>SUM(H8:H9)</f>
        <v>9.6397899999999996</v>
      </c>
      <c r="I7" s="12">
        <f>SUM(I8:I9)</f>
        <v>9639.7900000000009</v>
      </c>
      <c r="J7" s="9"/>
      <c r="K7" s="11">
        <f>SUM(K8:K9)</f>
        <v>9.7598599999999998</v>
      </c>
      <c r="L7" s="12">
        <f>SUM(L8:L9)</f>
        <v>9759.86</v>
      </c>
      <c r="M7" s="6"/>
      <c r="N7" s="11">
        <f>SUM(N8:N9)</f>
        <v>9.7684800000000003</v>
      </c>
      <c r="O7" s="12">
        <f>SUM(O8:O9)</f>
        <v>9768.48</v>
      </c>
      <c r="P7" s="9"/>
      <c r="Q7" s="11">
        <f>SUM(Q8:Q9)</f>
        <v>9.8885500000000004</v>
      </c>
      <c r="R7" s="12">
        <f>SUM(R8:R9)</f>
        <v>9888.5499999999993</v>
      </c>
      <c r="S7" s="5"/>
    </row>
    <row r="8" spans="1:19" ht="22.5" customHeight="1" x14ac:dyDescent="0.25">
      <c r="A8" s="22" t="s">
        <v>5</v>
      </c>
      <c r="B8" s="13">
        <f>+C8/1000</f>
        <v>6.7009999999999996</v>
      </c>
      <c r="C8" s="14">
        <v>6701</v>
      </c>
      <c r="D8" s="8"/>
      <c r="E8" s="13">
        <f>+F8/1000</f>
        <v>6.7009999999999996</v>
      </c>
      <c r="F8" s="14">
        <f>+C8</f>
        <v>6701</v>
      </c>
      <c r="G8" s="8"/>
      <c r="H8" s="13">
        <f>+I8/1000</f>
        <v>6.7009999999999996</v>
      </c>
      <c r="I8" s="14">
        <f>+C8</f>
        <v>6701</v>
      </c>
      <c r="J8" s="9"/>
      <c r="K8" s="13">
        <f>+L8/1000</f>
        <v>6.7009999999999996</v>
      </c>
      <c r="L8" s="14">
        <f>+C8</f>
        <v>6701</v>
      </c>
      <c r="M8" s="6"/>
      <c r="N8" s="13">
        <f>+O8/1000</f>
        <v>6.7009999999999996</v>
      </c>
      <c r="O8" s="14">
        <f>+I8</f>
        <v>6701</v>
      </c>
      <c r="P8" s="9"/>
      <c r="Q8" s="13">
        <f>+R8/1000</f>
        <v>6.7009999999999996</v>
      </c>
      <c r="R8" s="14">
        <f>+I8</f>
        <v>6701</v>
      </c>
      <c r="S8" s="5"/>
    </row>
    <row r="9" spans="1:19" ht="29.25" customHeight="1" x14ac:dyDescent="0.25">
      <c r="A9" s="23" t="s">
        <v>6</v>
      </c>
      <c r="B9" s="13">
        <f>C9/1000</f>
        <v>2.44279</v>
      </c>
      <c r="C9" s="14">
        <v>2442.79</v>
      </c>
      <c r="D9" s="8"/>
      <c r="E9" s="13">
        <f>+F9/1000</f>
        <v>3.1632699999999998</v>
      </c>
      <c r="F9" s="14">
        <v>3163.27</v>
      </c>
      <c r="G9" s="8"/>
      <c r="H9" s="13">
        <f>+I9/1000</f>
        <v>2.93879</v>
      </c>
      <c r="I9" s="14">
        <v>2938.79</v>
      </c>
      <c r="J9" s="9"/>
      <c r="K9" s="13">
        <f>+L9/1000</f>
        <v>3.0588600000000001</v>
      </c>
      <c r="L9" s="14">
        <v>3058.86</v>
      </c>
      <c r="M9" s="6"/>
      <c r="N9" s="13">
        <f>+O9/1000</f>
        <v>3.0674800000000002</v>
      </c>
      <c r="O9" s="14">
        <v>3067.48</v>
      </c>
      <c r="P9" s="9"/>
      <c r="Q9" s="13">
        <f>+R9/1000</f>
        <v>3.1875500000000003</v>
      </c>
      <c r="R9" s="14">
        <v>3187.55</v>
      </c>
      <c r="S9" s="5"/>
    </row>
    <row r="10" spans="1:19" ht="20.25" customHeight="1" x14ac:dyDescent="0.25">
      <c r="A10" s="44" t="s">
        <v>0</v>
      </c>
      <c r="B10" s="40" t="s">
        <v>7</v>
      </c>
      <c r="C10" s="41"/>
      <c r="D10" s="24"/>
      <c r="E10" s="40" t="s">
        <v>7</v>
      </c>
      <c r="F10" s="41"/>
      <c r="G10" s="24"/>
      <c r="H10" s="40" t="s">
        <v>7</v>
      </c>
      <c r="I10" s="41"/>
      <c r="J10" s="25"/>
      <c r="K10" s="40" t="s">
        <v>7</v>
      </c>
      <c r="L10" s="41"/>
      <c r="M10" s="6"/>
      <c r="N10" s="40" t="s">
        <v>7</v>
      </c>
      <c r="O10" s="41"/>
      <c r="P10" s="25"/>
      <c r="Q10" s="40" t="s">
        <v>7</v>
      </c>
      <c r="R10" s="41"/>
      <c r="S10" s="5"/>
    </row>
    <row r="11" spans="1:19" ht="27" customHeight="1" x14ac:dyDescent="0.25">
      <c r="A11" s="44"/>
      <c r="B11" s="42"/>
      <c r="C11" s="43"/>
      <c r="D11" s="24"/>
      <c r="E11" s="42"/>
      <c r="F11" s="43"/>
      <c r="G11" s="24"/>
      <c r="H11" s="42"/>
      <c r="I11" s="43"/>
      <c r="J11" s="25"/>
      <c r="K11" s="42"/>
      <c r="L11" s="43"/>
      <c r="M11" s="6"/>
      <c r="N11" s="42"/>
      <c r="O11" s="43"/>
      <c r="P11" s="25"/>
      <c r="Q11" s="42"/>
      <c r="R11" s="43"/>
      <c r="S11" s="5"/>
    </row>
    <row r="12" spans="1:19" ht="22.5" customHeight="1" x14ac:dyDescent="0.25">
      <c r="A12" s="22" t="s">
        <v>8</v>
      </c>
      <c r="B12" s="35">
        <f>SUM(B13:B14)</f>
        <v>98.38</v>
      </c>
      <c r="C12" s="35"/>
      <c r="D12" s="8"/>
      <c r="E12" s="35">
        <f>SUM(E13:E14)</f>
        <v>101.88</v>
      </c>
      <c r="F12" s="35"/>
      <c r="G12" s="8"/>
      <c r="H12" s="35">
        <f>SUM(H13:H14)</f>
        <v>98.4</v>
      </c>
      <c r="I12" s="35"/>
      <c r="J12" s="9"/>
      <c r="K12" s="50">
        <f>SUM(K13:L14)</f>
        <v>100.22</v>
      </c>
      <c r="L12" s="51"/>
      <c r="M12" s="6"/>
      <c r="N12" s="35">
        <f>SUM(N13:N14)</f>
        <v>100.78999999999999</v>
      </c>
      <c r="O12" s="35"/>
      <c r="P12" s="9"/>
      <c r="Q12" s="35">
        <f>SUM(Q13:R14)</f>
        <v>101.22999999999999</v>
      </c>
      <c r="R12" s="35"/>
      <c r="S12" s="5"/>
    </row>
    <row r="13" spans="1:19" ht="22.5" customHeight="1" x14ac:dyDescent="0.25">
      <c r="A13" s="22" t="s">
        <v>9</v>
      </c>
      <c r="B13" s="36">
        <v>67.05</v>
      </c>
      <c r="C13" s="36"/>
      <c r="D13" s="8"/>
      <c r="E13" s="36">
        <f>+B13</f>
        <v>67.05</v>
      </c>
      <c r="F13" s="36"/>
      <c r="G13" s="8"/>
      <c r="H13" s="36">
        <f>+B13</f>
        <v>67.05</v>
      </c>
      <c r="I13" s="36"/>
      <c r="J13" s="9"/>
      <c r="K13" s="36">
        <f>+B13</f>
        <v>67.05</v>
      </c>
      <c r="L13" s="36"/>
      <c r="M13" s="6"/>
      <c r="N13" s="36">
        <f>+H13</f>
        <v>67.05</v>
      </c>
      <c r="O13" s="36"/>
      <c r="P13" s="9"/>
      <c r="Q13" s="36">
        <f>+H13</f>
        <v>67.05</v>
      </c>
      <c r="R13" s="36"/>
      <c r="S13" s="5"/>
    </row>
    <row r="14" spans="1:19" ht="22.5" customHeight="1" x14ac:dyDescent="0.25">
      <c r="A14" s="22" t="s">
        <v>10</v>
      </c>
      <c r="B14" s="36">
        <v>31.33</v>
      </c>
      <c r="C14" s="36"/>
      <c r="D14" s="8"/>
      <c r="E14" s="36">
        <v>34.83</v>
      </c>
      <c r="F14" s="36"/>
      <c r="G14" s="8"/>
      <c r="H14" s="36">
        <v>31.35</v>
      </c>
      <c r="I14" s="36"/>
      <c r="J14" s="9"/>
      <c r="K14" s="36">
        <v>33.17</v>
      </c>
      <c r="L14" s="36"/>
      <c r="M14" s="6"/>
      <c r="N14" s="36">
        <v>33.74</v>
      </c>
      <c r="O14" s="36"/>
      <c r="P14" s="9"/>
      <c r="Q14" s="36">
        <v>34.18</v>
      </c>
      <c r="R14" s="36"/>
      <c r="S14" s="5"/>
    </row>
    <row r="15" spans="1:19" x14ac:dyDescent="0.25">
      <c r="A15" s="4"/>
      <c r="B15" s="5"/>
      <c r="C15" s="5"/>
      <c r="D15" s="4"/>
      <c r="E15" s="5"/>
      <c r="F15" s="5"/>
      <c r="G15" s="4"/>
      <c r="H15" s="5"/>
      <c r="I15" s="5"/>
      <c r="J15" s="6"/>
      <c r="K15" s="5"/>
      <c r="L15" s="5"/>
      <c r="M15" s="6"/>
      <c r="N15" s="5"/>
      <c r="O15" s="5"/>
      <c r="P15" s="6"/>
      <c r="Q15" s="5"/>
      <c r="R15" s="5"/>
      <c r="S15" s="5"/>
    </row>
    <row r="21" spans="9:9" x14ac:dyDescent="0.25">
      <c r="I21" s="26"/>
    </row>
  </sheetData>
  <mergeCells count="39">
    <mergeCell ref="B14:C14"/>
    <mergeCell ref="E14:F14"/>
    <mergeCell ref="H14:I14"/>
    <mergeCell ref="K14:L14"/>
    <mergeCell ref="B13:C13"/>
    <mergeCell ref="E13:F13"/>
    <mergeCell ref="H13:I13"/>
    <mergeCell ref="K13:L13"/>
    <mergeCell ref="B12:C12"/>
    <mergeCell ref="E12:F12"/>
    <mergeCell ref="H12:I12"/>
    <mergeCell ref="A1:R1"/>
    <mergeCell ref="H5:I5"/>
    <mergeCell ref="N5:O5"/>
    <mergeCell ref="N10:O11"/>
    <mergeCell ref="K4:L4"/>
    <mergeCell ref="K12:L12"/>
    <mergeCell ref="B10:C11"/>
    <mergeCell ref="K5:L5"/>
    <mergeCell ref="E10:F11"/>
    <mergeCell ref="H10:I11"/>
    <mergeCell ref="K10:L11"/>
    <mergeCell ref="E4:F4"/>
    <mergeCell ref="H4:I4"/>
    <mergeCell ref="A5:A6"/>
    <mergeCell ref="B5:C5"/>
    <mergeCell ref="E5:F5"/>
    <mergeCell ref="A10:A11"/>
    <mergeCell ref="B4:C4"/>
    <mergeCell ref="N12:O12"/>
    <mergeCell ref="N13:O13"/>
    <mergeCell ref="N14:O14"/>
    <mergeCell ref="Q4:R4"/>
    <mergeCell ref="Q5:R5"/>
    <mergeCell ref="Q10:R11"/>
    <mergeCell ref="Q12:R12"/>
    <mergeCell ref="Q13:R13"/>
    <mergeCell ref="Q14:R14"/>
    <mergeCell ref="N4:O4"/>
  </mergeCells>
  <phoneticPr fontId="0" type="noConversion"/>
  <pageMargins left="0.7" right="0.7" top="0.75" bottom="0.75" header="0.3" footer="0.3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wyliczenie kosztu zakupu</vt:lpstr>
      <vt:lpstr>Ceny i stawki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MadziaZO</dc:creator>
  <cp:lastModifiedBy>admin</cp:lastModifiedBy>
  <cp:lastPrinted>2025-08-01T05:30:03Z</cp:lastPrinted>
  <dcterms:created xsi:type="dcterms:W3CDTF">2024-05-09T05:02:20Z</dcterms:created>
  <dcterms:modified xsi:type="dcterms:W3CDTF">2025-08-01T06:40:26Z</dcterms:modified>
</cp:coreProperties>
</file>